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!Molnar\STRELECTVO\2021\SK 20210118 telekonferencia\"/>
    </mc:Choice>
  </mc:AlternateContent>
  <bookViews>
    <workbookView xWindow="0" yWindow="0" windowWidth="28800" windowHeight="12435" tabRatio="877"/>
  </bookViews>
  <sheets>
    <sheet name="schválený spôsob NOMINÁCIE 2021" sheetId="152" r:id="rId1"/>
  </sheets>
  <calcPr calcId="152511"/>
</workbook>
</file>

<file path=xl/calcChain.xml><?xml version="1.0" encoding="utf-8"?>
<calcChain xmlns="http://schemas.openxmlformats.org/spreadsheetml/2006/main">
  <c r="K16" i="152" l="1"/>
  <c r="Q29" i="152" l="1"/>
  <c r="P28" i="152"/>
  <c r="Q28" i="152" s="1"/>
  <c r="P29" i="152"/>
  <c r="P30" i="152"/>
  <c r="Q30" i="152" s="1"/>
  <c r="P11" i="152"/>
  <c r="P10" i="152"/>
  <c r="P12" i="152"/>
  <c r="P13" i="152"/>
  <c r="P14" i="152"/>
  <c r="P15" i="152"/>
  <c r="P16" i="152"/>
  <c r="P17" i="152"/>
  <c r="P18" i="152"/>
  <c r="P19" i="152"/>
  <c r="P20" i="152"/>
  <c r="P21" i="152"/>
  <c r="P22" i="152"/>
  <c r="P23" i="152"/>
  <c r="P24" i="152"/>
  <c r="P25" i="152"/>
  <c r="P26" i="152"/>
  <c r="P27" i="152"/>
  <c r="P9" i="152"/>
  <c r="P8" i="152"/>
  <c r="L10" i="152" l="1"/>
  <c r="M27" i="152" l="1"/>
  <c r="N27" i="152" s="1"/>
  <c r="Q27" i="152" s="1"/>
  <c r="M26" i="152"/>
  <c r="N26" i="152" s="1"/>
  <c r="Q26" i="152" s="1"/>
  <c r="M25" i="152"/>
  <c r="N25" i="152" s="1"/>
  <c r="Q25" i="152" s="1"/>
  <c r="M23" i="152"/>
  <c r="N23" i="152" s="1"/>
  <c r="Q23" i="152" s="1"/>
  <c r="M24" i="152"/>
  <c r="N24" i="152" s="1"/>
  <c r="Q24" i="152" s="1"/>
  <c r="M21" i="152"/>
  <c r="N21" i="152" s="1"/>
  <c r="Q21" i="152" s="1"/>
  <c r="M22" i="152"/>
  <c r="N22" i="152" s="1"/>
  <c r="Q22" i="152" s="1"/>
  <c r="M20" i="152"/>
  <c r="N20" i="152" s="1"/>
  <c r="Q20" i="152" s="1"/>
  <c r="M19" i="152"/>
  <c r="N19" i="152" s="1"/>
  <c r="Q19" i="152" s="1"/>
  <c r="M18" i="152"/>
  <c r="N18" i="152" s="1"/>
  <c r="Q18" i="152" s="1"/>
  <c r="M17" i="152"/>
  <c r="N17" i="152" s="1"/>
  <c r="Q17" i="152" s="1"/>
  <c r="M16" i="152"/>
  <c r="N16" i="152" s="1"/>
  <c r="Q16" i="152" s="1"/>
  <c r="M13" i="152"/>
  <c r="N13" i="152" s="1"/>
  <c r="Q13" i="152" s="1"/>
  <c r="M15" i="152"/>
  <c r="N15" i="152" s="1"/>
  <c r="Q15" i="152" s="1"/>
  <c r="M12" i="152"/>
  <c r="N12" i="152" s="1"/>
  <c r="Q12" i="152" s="1"/>
  <c r="M14" i="152"/>
  <c r="N14" i="152" s="1"/>
  <c r="Q14" i="152" s="1"/>
  <c r="M11" i="152"/>
  <c r="N11" i="152" s="1"/>
  <c r="Q11" i="152" s="1"/>
  <c r="M10" i="152"/>
  <c r="N10" i="152" s="1"/>
  <c r="Q10" i="152" s="1"/>
  <c r="M9" i="152"/>
  <c r="N9" i="152" s="1"/>
  <c r="Q9" i="152" s="1"/>
  <c r="M8" i="152"/>
  <c r="N8" i="152" s="1"/>
  <c r="Q8" i="152" s="1"/>
  <c r="L30" i="152"/>
  <c r="L9" i="152"/>
  <c r="L11" i="152"/>
  <c r="L14" i="152"/>
  <c r="L12" i="152"/>
  <c r="L15" i="152"/>
  <c r="L13" i="152"/>
  <c r="L16" i="152"/>
  <c r="L17" i="152"/>
  <c r="L18" i="152"/>
  <c r="L19" i="152"/>
  <c r="L20" i="152"/>
  <c r="L22" i="152"/>
  <c r="L21" i="152"/>
  <c r="L24" i="152"/>
  <c r="L23" i="152"/>
  <c r="L25" i="152"/>
  <c r="L28" i="152"/>
  <c r="L26" i="152"/>
  <c r="L29" i="152"/>
  <c r="L27" i="152"/>
  <c r="L8" i="152"/>
  <c r="K15" i="152"/>
  <c r="K19" i="152"/>
  <c r="K30" i="152"/>
  <c r="K29" i="152"/>
  <c r="K20" i="152"/>
  <c r="K14" i="152"/>
  <c r="K27" i="152"/>
  <c r="K28" i="152"/>
  <c r="K26" i="152"/>
  <c r="K25" i="152"/>
  <c r="K23" i="152"/>
  <c r="K24" i="152"/>
  <c r="K21" i="152"/>
  <c r="K22" i="152"/>
  <c r="K18" i="152"/>
  <c r="K17" i="152"/>
  <c r="K9" i="152"/>
  <c r="K13" i="152"/>
  <c r="K12" i="152"/>
  <c r="K11" i="152"/>
  <c r="K10" i="152"/>
  <c r="K8" i="152"/>
</calcChain>
</file>

<file path=xl/sharedStrings.xml><?xml version="1.0" encoding="utf-8"?>
<sst xmlns="http://schemas.openxmlformats.org/spreadsheetml/2006/main" count="99" uniqueCount="89">
  <si>
    <t>Poradie</t>
  </si>
  <si>
    <t>okres</t>
  </si>
  <si>
    <t>1.</t>
  </si>
  <si>
    <t>2.</t>
  </si>
  <si>
    <t>Šaľa</t>
  </si>
  <si>
    <t>3.</t>
  </si>
  <si>
    <t>Martin</t>
  </si>
  <si>
    <t>4.</t>
  </si>
  <si>
    <t>5.</t>
  </si>
  <si>
    <t>6.</t>
  </si>
  <si>
    <t>7.</t>
  </si>
  <si>
    <t>Dunajská Streda</t>
  </si>
  <si>
    <t>8.</t>
  </si>
  <si>
    <t>Komárno</t>
  </si>
  <si>
    <t>9.</t>
  </si>
  <si>
    <t>10.</t>
  </si>
  <si>
    <t>11.</t>
  </si>
  <si>
    <t>Kelecsényi Juraj</t>
  </si>
  <si>
    <t>Levice</t>
  </si>
  <si>
    <t>12.</t>
  </si>
  <si>
    <t>13.</t>
  </si>
  <si>
    <t>Kocsis Viliam</t>
  </si>
  <si>
    <t>Molnár Anton</t>
  </si>
  <si>
    <t>priezvisko a meno</t>
  </si>
  <si>
    <t>Pápeš Milan</t>
  </si>
  <si>
    <t>Nové Zámky</t>
  </si>
  <si>
    <t>Babic Peter</t>
  </si>
  <si>
    <t>Buda Dušan</t>
  </si>
  <si>
    <t>Liptovský Mikuláš</t>
  </si>
  <si>
    <t>Líška Ján</t>
  </si>
  <si>
    <t>Hoľan Andrej</t>
  </si>
  <si>
    <t>14.</t>
  </si>
  <si>
    <t>15.</t>
  </si>
  <si>
    <t>16.</t>
  </si>
  <si>
    <t>Košice - okolie</t>
  </si>
  <si>
    <t>Krázel Stanislav</t>
  </si>
  <si>
    <t>súčet 2 najlepších</t>
  </si>
  <si>
    <t>% Body</t>
  </si>
  <si>
    <t>Ďurík Jaroslav</t>
  </si>
  <si>
    <t>17.</t>
  </si>
  <si>
    <t>Janšo Peter</t>
  </si>
  <si>
    <t>Tichavský Marian</t>
  </si>
  <si>
    <t>Bratislava</t>
  </si>
  <si>
    <t>Kováčik Ján</t>
  </si>
  <si>
    <t>Kinczer Ladislav</t>
  </si>
  <si>
    <t>Ivan Lukáš</t>
  </si>
  <si>
    <t>Rim. Sobota</t>
  </si>
  <si>
    <t>Trnovec n. V. / 800</t>
  </si>
  <si>
    <t>Trnovec n. V. / 500</t>
  </si>
  <si>
    <t>Nekoranec Igor</t>
  </si>
  <si>
    <t>Krchňavý Peter</t>
  </si>
  <si>
    <t>Hodek Oskár</t>
  </si>
  <si>
    <t>Nagy Štefan</t>
  </si>
  <si>
    <t>Kurnát Milan</t>
  </si>
  <si>
    <t>Frindrich Ondrej</t>
  </si>
  <si>
    <t xml:space="preserve"> 7.4.2019 </t>
  </si>
  <si>
    <t>Veľký Krtíš</t>
  </si>
  <si>
    <t>Poprad</t>
  </si>
  <si>
    <t>Senec</t>
  </si>
  <si>
    <t>Rimavská Sobota</t>
  </si>
  <si>
    <t>18.</t>
  </si>
  <si>
    <t>19.</t>
  </si>
  <si>
    <t>20.</t>
  </si>
  <si>
    <t>21.</t>
  </si>
  <si>
    <t>Šmelko Viktor</t>
  </si>
  <si>
    <t>Sielnica / 500</t>
  </si>
  <si>
    <t xml:space="preserve"> 6.10.2019 </t>
  </si>
  <si>
    <t>22.</t>
  </si>
  <si>
    <t>Fronc Zdeno</t>
  </si>
  <si>
    <t>Žiar n. Hr.</t>
  </si>
  <si>
    <t>Nové Mesto n. V.</t>
  </si>
  <si>
    <t>Košice - mesto</t>
  </si>
  <si>
    <t>23.</t>
  </si>
  <si>
    <t>priemer všetkých</t>
  </si>
  <si>
    <t>priemer 3 najlepších</t>
  </si>
  <si>
    <t>zloženie družstva SPK na ME 2018 v PK v Taliansku - Piancardato</t>
  </si>
  <si>
    <t>zloženie družstva SPK na ME 2017 v PK v Maďarsku - Sarlóspuszta</t>
  </si>
  <si>
    <t>miesto konania posledných šiestich súťaží : Trnovec nad Váhom, Sielnica</t>
  </si>
  <si>
    <t>Nominácia na MS 2021 HUN - Csákberény  9. - 11. júl 2021</t>
  </si>
  <si>
    <t>KOEFICIENT 0,6</t>
  </si>
  <si>
    <t>M SPK 2021</t>
  </si>
  <si>
    <t>KOEFICIENT 0,4</t>
  </si>
  <si>
    <t>% body</t>
  </si>
  <si>
    <t>SÚČET            vážených výsledkov          ( 0,6+0,4 )</t>
  </si>
  <si>
    <t>disciplína : Poľovnícka kombinácia 800</t>
  </si>
  <si>
    <t>Predbežná</t>
  </si>
  <si>
    <t>zloženie družstva SPK na ME 2016 v PK v Slovinsku - Pragersko</t>
  </si>
  <si>
    <t>zloženie družstva SPK na ME 2019 v PK v Estónsku - Tallin</t>
  </si>
  <si>
    <t>zloženie družstva SPK na ME 2015 v PK v Česku - Písek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</si>
</sst>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Arial"/>
      <family val="2"/>
      <charset val="238"/>
    </font>
    <font>
      <u/>
      <sz val="11"/>
      <color indexed="12"/>
      <name val="Calibri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22"/>
      <name val="Arial"/>
      <family val="2"/>
      <charset val="238"/>
    </font>
    <font>
      <b/>
      <i/>
      <sz val="20"/>
      <name val="Arial"/>
      <family val="2"/>
      <charset val="238"/>
    </font>
    <font>
      <b/>
      <sz val="20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4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5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7" fillId="16" borderId="1" applyNumberFormat="0" applyAlignment="0" applyProtection="0"/>
    <xf numFmtId="0" fontId="7" fillId="16" borderId="1" applyNumberFormat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2" fillId="0" borderId="0"/>
    <xf numFmtId="0" fontId="5" fillId="0" borderId="0"/>
    <xf numFmtId="0" fontId="3" fillId="0" borderId="0"/>
    <xf numFmtId="0" fontId="30" fillId="0" borderId="0"/>
    <xf numFmtId="0" fontId="5" fillId="0" borderId="0"/>
    <xf numFmtId="0" fontId="2" fillId="0" borderId="0"/>
    <xf numFmtId="0" fontId="2" fillId="0" borderId="0"/>
    <xf numFmtId="0" fontId="5" fillId="18" borderId="5" applyNumberFormat="0" applyFont="0" applyAlignment="0" applyProtection="0"/>
    <xf numFmtId="0" fontId="5" fillId="18" borderId="5" applyNumberFormat="0" applyFon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1" fillId="0" borderId="0"/>
    <xf numFmtId="0" fontId="2" fillId="0" borderId="0"/>
  </cellStyleXfs>
  <cellXfs count="114">
    <xf numFmtId="0" fontId="0" fillId="0" borderId="0" xfId="0"/>
    <xf numFmtId="0" fontId="2" fillId="0" borderId="0" xfId="60"/>
    <xf numFmtId="0" fontId="25" fillId="0" borderId="11" xfId="59" applyFont="1" applyBorder="1" applyAlignment="1">
      <alignment horizontal="center" vertical="center" wrapText="1"/>
    </xf>
    <xf numFmtId="14" fontId="22" fillId="0" borderId="28" xfId="59" applyNumberFormat="1" applyFont="1" applyBorder="1" applyAlignment="1">
      <alignment horizontal="center" vertical="center" wrapText="1"/>
    </xf>
    <xf numFmtId="0" fontId="22" fillId="0" borderId="20" xfId="59" applyFont="1" applyBorder="1" applyAlignment="1">
      <alignment horizontal="center" vertical="center" wrapText="1"/>
    </xf>
    <xf numFmtId="0" fontId="25" fillId="0" borderId="21" xfId="59" applyFont="1" applyBorder="1" applyAlignment="1">
      <alignment horizontal="center" vertical="center" wrapText="1"/>
    </xf>
    <xf numFmtId="4" fontId="25" fillId="0" borderId="11" xfId="59" applyNumberFormat="1" applyFont="1" applyFill="1" applyBorder="1" applyAlignment="1">
      <alignment horizontal="center" vertical="center" wrapText="1"/>
    </xf>
    <xf numFmtId="0" fontId="2" fillId="0" borderId="0" xfId="60"/>
    <xf numFmtId="0" fontId="22" fillId="0" borderId="10" xfId="59" applyFont="1" applyBorder="1" applyAlignment="1">
      <alignment horizontal="center" vertical="center" wrapText="1"/>
    </xf>
    <xf numFmtId="4" fontId="25" fillId="0" borderId="11" xfId="59" applyNumberFormat="1" applyFont="1" applyBorder="1" applyAlignment="1">
      <alignment horizontal="center" vertical="center" wrapText="1"/>
    </xf>
    <xf numFmtId="4" fontId="25" fillId="0" borderId="21" xfId="59" applyNumberFormat="1" applyFont="1" applyBorder="1" applyAlignment="1">
      <alignment horizontal="center" vertical="center" wrapText="1"/>
    </xf>
    <xf numFmtId="0" fontId="22" fillId="0" borderId="30" xfId="59" applyFont="1" applyBorder="1" applyAlignment="1">
      <alignment horizontal="center" vertical="center" wrapText="1"/>
    </xf>
    <xf numFmtId="0" fontId="25" fillId="0" borderId="29" xfId="59" applyFont="1" applyBorder="1" applyAlignment="1">
      <alignment horizontal="center" vertical="center" wrapText="1"/>
    </xf>
    <xf numFmtId="4" fontId="25" fillId="0" borderId="29" xfId="59" applyNumberFormat="1" applyFont="1" applyBorder="1" applyAlignment="1">
      <alignment horizontal="center" vertical="center" wrapText="1"/>
    </xf>
    <xf numFmtId="4" fontId="25" fillId="0" borderId="18" xfId="59" applyNumberFormat="1" applyFont="1" applyFill="1" applyBorder="1" applyAlignment="1">
      <alignment horizontal="center" vertical="center" wrapText="1"/>
    </xf>
    <xf numFmtId="4" fontId="25" fillId="0" borderId="18" xfId="59" applyNumberFormat="1" applyFont="1" applyBorder="1" applyAlignment="1">
      <alignment horizontal="center" vertical="center" wrapText="1"/>
    </xf>
    <xf numFmtId="4" fontId="25" fillId="0" borderId="31" xfId="59" applyNumberFormat="1" applyFont="1" applyBorder="1" applyAlignment="1">
      <alignment horizontal="center" vertical="center" wrapText="1"/>
    </xf>
    <xf numFmtId="4" fontId="25" fillId="0" borderId="23" xfId="59" applyNumberFormat="1" applyFont="1" applyBorder="1" applyAlignment="1">
      <alignment horizontal="center" vertical="center" wrapText="1"/>
    </xf>
    <xf numFmtId="4" fontId="22" fillId="0" borderId="10" xfId="59" applyNumberFormat="1" applyFont="1" applyFill="1" applyBorder="1" applyAlignment="1">
      <alignment horizontal="center" vertical="center" wrapText="1"/>
    </xf>
    <xf numFmtId="4" fontId="22" fillId="0" borderId="11" xfId="59" applyNumberFormat="1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25" fillId="0" borderId="18" xfId="0" applyFont="1" applyFill="1" applyBorder="1" applyAlignment="1">
      <alignment vertical="center" wrapText="1"/>
    </xf>
    <xf numFmtId="0" fontId="22" fillId="0" borderId="29" xfId="0" applyFont="1" applyFill="1" applyBorder="1" applyAlignment="1">
      <alignment vertical="center" wrapText="1"/>
    </xf>
    <xf numFmtId="0" fontId="25" fillId="0" borderId="31" xfId="0" applyFont="1" applyFill="1" applyBorder="1" applyAlignment="1">
      <alignment vertical="center" wrapText="1"/>
    </xf>
    <xf numFmtId="0" fontId="22" fillId="0" borderId="21" xfId="0" applyFont="1" applyFill="1" applyBorder="1" applyAlignment="1">
      <alignment vertical="center" wrapText="1"/>
    </xf>
    <xf numFmtId="0" fontId="25" fillId="0" borderId="23" xfId="0" applyFont="1" applyFill="1" applyBorder="1" applyAlignment="1">
      <alignment vertical="center" wrapText="1"/>
    </xf>
    <xf numFmtId="4" fontId="22" fillId="25" borderId="18" xfId="59" applyNumberFormat="1" applyFont="1" applyFill="1" applyBorder="1" applyAlignment="1">
      <alignment horizontal="center" vertical="center" wrapText="1"/>
    </xf>
    <xf numFmtId="4" fontId="22" fillId="25" borderId="23" xfId="59" applyNumberFormat="1" applyFont="1" applyFill="1" applyBorder="1" applyAlignment="1">
      <alignment horizontal="center" vertical="center" wrapText="1"/>
    </xf>
    <xf numFmtId="4" fontId="25" fillId="0" borderId="21" xfId="59" applyNumberFormat="1" applyFont="1" applyFill="1" applyBorder="1" applyAlignment="1">
      <alignment horizontal="center" vertical="center" wrapText="1"/>
    </xf>
    <xf numFmtId="0" fontId="22" fillId="0" borderId="12" xfId="59" applyFont="1" applyBorder="1" applyAlignment="1">
      <alignment horizontal="center" vertical="center" wrapText="1"/>
    </xf>
    <xf numFmtId="0" fontId="25" fillId="0" borderId="13" xfId="59" applyFont="1" applyBorder="1" applyAlignment="1">
      <alignment horizontal="center" vertical="center" wrapText="1"/>
    </xf>
    <xf numFmtId="4" fontId="25" fillId="0" borderId="13" xfId="59" applyNumberFormat="1" applyFont="1" applyFill="1" applyBorder="1" applyAlignment="1">
      <alignment horizontal="center" vertical="center" wrapText="1"/>
    </xf>
    <xf numFmtId="4" fontId="22" fillId="25" borderId="15" xfId="59" applyNumberFormat="1" applyFont="1" applyFill="1" applyBorder="1" applyAlignment="1">
      <alignment horizontal="center" vertical="center" wrapText="1"/>
    </xf>
    <xf numFmtId="4" fontId="22" fillId="0" borderId="32" xfId="59" applyNumberFormat="1" applyFont="1" applyFill="1" applyBorder="1" applyAlignment="1">
      <alignment horizontal="center" vertical="center" wrapText="1"/>
    </xf>
    <xf numFmtId="4" fontId="22" fillId="0" borderId="33" xfId="59" applyNumberFormat="1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vertical="center" wrapText="1"/>
    </xf>
    <xf numFmtId="0" fontId="25" fillId="0" borderId="34" xfId="0" applyFont="1" applyFill="1" applyBorder="1" applyAlignment="1">
      <alignment vertical="center" wrapText="1"/>
    </xf>
    <xf numFmtId="4" fontId="25" fillId="0" borderId="33" xfId="59" applyNumberFormat="1" applyFont="1" applyFill="1" applyBorder="1" applyAlignment="1">
      <alignment horizontal="center" vertical="center" wrapText="1"/>
    </xf>
    <xf numFmtId="4" fontId="25" fillId="0" borderId="34" xfId="59" applyNumberFormat="1" applyFont="1" applyFill="1" applyBorder="1" applyAlignment="1">
      <alignment horizontal="center" vertical="center" wrapText="1"/>
    </xf>
    <xf numFmtId="4" fontId="22" fillId="25" borderId="34" xfId="59" applyNumberFormat="1" applyFont="1" applyFill="1" applyBorder="1" applyAlignment="1">
      <alignment horizontal="center" vertical="center" wrapText="1"/>
    </xf>
    <xf numFmtId="4" fontId="25" fillId="0" borderId="13" xfId="59" applyNumberFormat="1" applyFont="1" applyBorder="1" applyAlignment="1">
      <alignment horizontal="center" vertical="center" wrapText="1"/>
    </xf>
    <xf numFmtId="4" fontId="25" fillId="0" borderId="15" xfId="59" applyNumberFormat="1" applyFont="1" applyBorder="1" applyAlignment="1">
      <alignment horizontal="center" vertical="center" wrapText="1"/>
    </xf>
    <xf numFmtId="0" fontId="25" fillId="0" borderId="33" xfId="59" applyFont="1" applyBorder="1" applyAlignment="1">
      <alignment horizontal="center" vertical="center" wrapText="1"/>
    </xf>
    <xf numFmtId="4" fontId="25" fillId="0" borderId="33" xfId="59" applyNumberFormat="1" applyFont="1" applyBorder="1" applyAlignment="1">
      <alignment horizontal="center" vertical="center" wrapText="1"/>
    </xf>
    <xf numFmtId="4" fontId="25" fillId="0" borderId="34" xfId="59" applyNumberFormat="1" applyFont="1" applyBorder="1" applyAlignment="1">
      <alignment horizontal="center" vertical="center" wrapText="1"/>
    </xf>
    <xf numFmtId="0" fontId="22" fillId="24" borderId="13" xfId="0" applyFont="1" applyFill="1" applyBorder="1" applyAlignment="1">
      <alignment vertical="center" wrapText="1"/>
    </xf>
    <xf numFmtId="0" fontId="22" fillId="24" borderId="11" xfId="0" applyFont="1" applyFill="1" applyBorder="1" applyAlignment="1">
      <alignment vertical="center" wrapText="1"/>
    </xf>
    <xf numFmtId="0" fontId="22" fillId="24" borderId="33" xfId="0" applyFont="1" applyFill="1" applyBorder="1" applyAlignment="1">
      <alignment vertical="center" wrapText="1"/>
    </xf>
    <xf numFmtId="0" fontId="25" fillId="25" borderId="18" xfId="0" applyFont="1" applyFill="1" applyBorder="1" applyAlignment="1">
      <alignment vertical="center" wrapText="1"/>
    </xf>
    <xf numFmtId="0" fontId="25" fillId="25" borderId="15" xfId="0" applyFont="1" applyFill="1" applyBorder="1" applyAlignment="1">
      <alignment vertical="center" wrapText="1"/>
    </xf>
    <xf numFmtId="0" fontId="25" fillId="25" borderId="34" xfId="0" applyFont="1" applyFill="1" applyBorder="1" applyAlignment="1">
      <alignment vertical="center" wrapText="1"/>
    </xf>
    <xf numFmtId="0" fontId="25" fillId="0" borderId="28" xfId="59" applyFont="1" applyBorder="1" applyAlignment="1">
      <alignment horizontal="center" vertical="center" wrapText="1"/>
    </xf>
    <xf numFmtId="4" fontId="25" fillId="0" borderId="28" xfId="59" applyNumberFormat="1" applyFont="1" applyBorder="1" applyAlignment="1">
      <alignment horizontal="center" vertical="center" wrapText="1"/>
    </xf>
    <xf numFmtId="4" fontId="25" fillId="0" borderId="24" xfId="59" applyNumberFormat="1" applyFont="1" applyBorder="1" applyAlignment="1">
      <alignment horizontal="center" vertical="center" wrapText="1"/>
    </xf>
    <xf numFmtId="0" fontId="22" fillId="0" borderId="32" xfId="59" applyFont="1" applyBorder="1" applyAlignment="1">
      <alignment horizontal="center" vertical="center" wrapText="1"/>
    </xf>
    <xf numFmtId="0" fontId="22" fillId="0" borderId="28" xfId="0" applyFont="1" applyFill="1" applyBorder="1" applyAlignment="1">
      <alignment vertical="center" wrapText="1"/>
    </xf>
    <xf numFmtId="0" fontId="25" fillId="0" borderId="24" xfId="0" applyFont="1" applyFill="1" applyBorder="1" applyAlignment="1">
      <alignment vertical="center" wrapText="1"/>
    </xf>
    <xf numFmtId="0" fontId="22" fillId="0" borderId="26" xfId="59" applyFont="1" applyBorder="1" applyAlignment="1">
      <alignment horizontal="center" vertical="center" wrapText="1"/>
    </xf>
    <xf numFmtId="4" fontId="25" fillId="27" borderId="11" xfId="59" applyNumberFormat="1" applyFont="1" applyFill="1" applyBorder="1" applyAlignment="1">
      <alignment horizontal="center" vertical="center" wrapText="1"/>
    </xf>
    <xf numFmtId="4" fontId="25" fillId="27" borderId="33" xfId="59" applyNumberFormat="1" applyFont="1" applyFill="1" applyBorder="1" applyAlignment="1">
      <alignment horizontal="center" vertical="center" wrapText="1"/>
    </xf>
    <xf numFmtId="0" fontId="22" fillId="0" borderId="12" xfId="59" applyFont="1" applyFill="1" applyBorder="1" applyAlignment="1">
      <alignment horizontal="center" vertical="center" wrapText="1"/>
    </xf>
    <xf numFmtId="0" fontId="22" fillId="0" borderId="10" xfId="59" applyFont="1" applyFill="1" applyBorder="1" applyAlignment="1">
      <alignment horizontal="center" vertical="center" wrapText="1"/>
    </xf>
    <xf numFmtId="0" fontId="22" fillId="0" borderId="32" xfId="59" applyFont="1" applyFill="1" applyBorder="1" applyAlignment="1">
      <alignment horizontal="center" vertical="center" wrapText="1"/>
    </xf>
    <xf numFmtId="4" fontId="25" fillId="27" borderId="13" xfId="59" applyNumberFormat="1" applyFont="1" applyFill="1" applyBorder="1" applyAlignment="1">
      <alignment horizontal="center" vertical="center" wrapText="1"/>
    </xf>
    <xf numFmtId="4" fontId="25" fillId="24" borderId="19" xfId="59" applyNumberFormat="1" applyFont="1" applyFill="1" applyBorder="1" applyAlignment="1">
      <alignment horizontal="center" vertical="center" wrapText="1"/>
    </xf>
    <xf numFmtId="4" fontId="25" fillId="24" borderId="35" xfId="59" applyNumberFormat="1" applyFont="1" applyFill="1" applyBorder="1" applyAlignment="1">
      <alignment horizontal="center" vertical="center" wrapText="1"/>
    </xf>
    <xf numFmtId="0" fontId="24" fillId="0" borderId="13" xfId="59" applyFont="1" applyBorder="1" applyAlignment="1">
      <alignment horizontal="center" vertical="center" wrapText="1"/>
    </xf>
    <xf numFmtId="164" fontId="22" fillId="25" borderId="18" xfId="59" applyNumberFormat="1" applyFont="1" applyFill="1" applyBorder="1" applyAlignment="1">
      <alignment horizontal="center" vertical="center" wrapText="1"/>
    </xf>
    <xf numFmtId="164" fontId="22" fillId="25" borderId="34" xfId="59" applyNumberFormat="1" applyFont="1" applyFill="1" applyBorder="1" applyAlignment="1">
      <alignment horizontal="center" vertical="center" wrapText="1"/>
    </xf>
    <xf numFmtId="164" fontId="22" fillId="25" borderId="15" xfId="59" applyNumberFormat="1" applyFont="1" applyFill="1" applyBorder="1" applyAlignment="1">
      <alignment horizontal="center" vertical="center" wrapText="1"/>
    </xf>
    <xf numFmtId="0" fontId="22" fillId="25" borderId="13" xfId="59" applyFont="1" applyFill="1" applyBorder="1" applyAlignment="1">
      <alignment vertical="center" wrapText="1"/>
    </xf>
    <xf numFmtId="0" fontId="22" fillId="25" borderId="11" xfId="59" applyFont="1" applyFill="1" applyBorder="1" applyAlignment="1">
      <alignment horizontal="center" vertical="center" wrapText="1"/>
    </xf>
    <xf numFmtId="0" fontId="22" fillId="24" borderId="14" xfId="59" applyFont="1" applyFill="1" applyBorder="1" applyAlignment="1">
      <alignment horizontal="center" vertical="center" wrapText="1"/>
    </xf>
    <xf numFmtId="0" fontId="22" fillId="24" borderId="19" xfId="59" applyFont="1" applyFill="1" applyBorder="1" applyAlignment="1">
      <alignment horizontal="center" vertical="center" wrapText="1"/>
    </xf>
    <xf numFmtId="0" fontId="26" fillId="0" borderId="0" xfId="59" applyFont="1" applyAlignment="1">
      <alignment horizontal="center" vertical="center" wrapText="1"/>
    </xf>
    <xf numFmtId="0" fontId="31" fillId="0" borderId="0" xfId="59" applyNumberFormat="1" applyFont="1" applyAlignment="1">
      <alignment horizontal="center" vertical="center" wrapText="1"/>
    </xf>
    <xf numFmtId="0" fontId="28" fillId="0" borderId="0" xfId="59" applyFont="1" applyAlignment="1">
      <alignment horizontal="center" vertical="center" wrapText="1"/>
    </xf>
    <xf numFmtId="4" fontId="27" fillId="26" borderId="0" xfId="59" applyNumberFormat="1" applyFont="1" applyFill="1" applyBorder="1" applyAlignment="1">
      <alignment horizontal="center" vertical="center" wrapText="1"/>
    </xf>
    <xf numFmtId="0" fontId="22" fillId="25" borderId="24" xfId="59" applyFont="1" applyFill="1" applyBorder="1" applyAlignment="1">
      <alignment horizontal="center" vertical="center" wrapText="1"/>
    </xf>
    <xf numFmtId="4" fontId="27" fillId="25" borderId="0" xfId="59" applyNumberFormat="1" applyFont="1" applyFill="1" applyBorder="1" applyAlignment="1">
      <alignment horizontal="center" vertical="center" wrapText="1"/>
    </xf>
    <xf numFmtId="4" fontId="27" fillId="27" borderId="0" xfId="59" applyNumberFormat="1" applyFont="1" applyFill="1" applyBorder="1" applyAlignment="1">
      <alignment horizontal="center" vertical="center" wrapText="1"/>
    </xf>
    <xf numFmtId="0" fontId="22" fillId="0" borderId="25" xfId="59" applyFont="1" applyBorder="1" applyAlignment="1">
      <alignment horizontal="center" vertical="center" wrapText="1"/>
    </xf>
    <xf numFmtId="0" fontId="22" fillId="0" borderId="26" xfId="59" applyFont="1" applyBorder="1" applyAlignment="1">
      <alignment horizontal="center" vertical="center" wrapText="1"/>
    </xf>
    <xf numFmtId="0" fontId="22" fillId="0" borderId="27" xfId="59" applyFont="1" applyBorder="1" applyAlignment="1">
      <alignment horizontal="center" vertical="center" wrapText="1"/>
    </xf>
    <xf numFmtId="0" fontId="22" fillId="0" borderId="28" xfId="59" applyFont="1" applyBorder="1" applyAlignment="1">
      <alignment horizontal="center" vertical="center" wrapText="1"/>
    </xf>
    <xf numFmtId="0" fontId="22" fillId="0" borderId="29" xfId="59" applyFont="1" applyBorder="1" applyAlignment="1">
      <alignment horizontal="center" vertical="center" wrapText="1"/>
    </xf>
    <xf numFmtId="0" fontId="22" fillId="0" borderId="11" xfId="59" applyFont="1" applyBorder="1" applyAlignment="1">
      <alignment horizontal="center" vertical="center" wrapText="1"/>
    </xf>
    <xf numFmtId="0" fontId="22" fillId="0" borderId="37" xfId="59" applyFont="1" applyBorder="1" applyAlignment="1">
      <alignment horizontal="center" vertical="center" wrapText="1"/>
    </xf>
    <xf numFmtId="0" fontId="22" fillId="25" borderId="15" xfId="59" applyFont="1" applyFill="1" applyBorder="1" applyAlignment="1">
      <alignment horizontal="center" vertical="center" wrapText="1"/>
    </xf>
    <xf numFmtId="0" fontId="22" fillId="25" borderId="36" xfId="59" applyFont="1" applyFill="1" applyBorder="1" applyAlignment="1">
      <alignment horizontal="center" vertical="center" wrapText="1"/>
    </xf>
    <xf numFmtId="0" fontId="27" fillId="0" borderId="38" xfId="59" applyFont="1" applyBorder="1" applyAlignment="1">
      <alignment horizontal="center" vertical="center" wrapText="1"/>
    </xf>
    <xf numFmtId="0" fontId="27" fillId="0" borderId="39" xfId="59" applyFont="1" applyBorder="1" applyAlignment="1">
      <alignment horizontal="center" vertical="center" wrapText="1"/>
    </xf>
    <xf numFmtId="0" fontId="27" fillId="0" borderId="37" xfId="59" applyFont="1" applyBorder="1" applyAlignment="1">
      <alignment horizontal="center" vertical="center" wrapText="1"/>
    </xf>
    <xf numFmtId="4" fontId="27" fillId="28" borderId="0" xfId="59" applyNumberFormat="1" applyFont="1" applyFill="1" applyBorder="1" applyAlignment="1">
      <alignment horizontal="center" vertical="center" wrapText="1"/>
    </xf>
    <xf numFmtId="4" fontId="25" fillId="28" borderId="11" xfId="59" applyNumberFormat="1" applyFont="1" applyFill="1" applyBorder="1" applyAlignment="1">
      <alignment horizontal="center" vertical="center" wrapText="1"/>
    </xf>
    <xf numFmtId="4" fontId="25" fillId="28" borderId="13" xfId="59" applyNumberFormat="1" applyFont="1" applyFill="1" applyBorder="1" applyAlignment="1">
      <alignment horizontal="center" vertical="center" wrapText="1"/>
    </xf>
    <xf numFmtId="4" fontId="25" fillId="28" borderId="33" xfId="59" applyNumberFormat="1" applyFont="1" applyFill="1" applyBorder="1" applyAlignment="1">
      <alignment horizontal="center" vertical="center" wrapText="1"/>
    </xf>
    <xf numFmtId="4" fontId="27" fillId="29" borderId="0" xfId="59" applyNumberFormat="1" applyFont="1" applyFill="1" applyBorder="1" applyAlignment="1">
      <alignment horizontal="center" vertical="center" wrapText="1"/>
    </xf>
    <xf numFmtId="4" fontId="25" fillId="29" borderId="11" xfId="59" applyNumberFormat="1" applyFont="1" applyFill="1" applyBorder="1" applyAlignment="1">
      <alignment horizontal="center" vertical="center" wrapText="1"/>
    </xf>
    <xf numFmtId="4" fontId="25" fillId="29" borderId="13" xfId="59" applyNumberFormat="1" applyFont="1" applyFill="1" applyBorder="1" applyAlignment="1">
      <alignment horizontal="center" vertical="center" wrapText="1"/>
    </xf>
    <xf numFmtId="4" fontId="25" fillId="29" borderId="33" xfId="59" applyNumberFormat="1" applyFont="1" applyFill="1" applyBorder="1" applyAlignment="1">
      <alignment horizontal="center" vertical="center" wrapText="1"/>
    </xf>
    <xf numFmtId="4" fontId="25" fillId="0" borderId="14" xfId="59" applyNumberFormat="1" applyFont="1" applyFill="1" applyBorder="1" applyAlignment="1">
      <alignment horizontal="center" vertical="center" wrapText="1"/>
    </xf>
    <xf numFmtId="4" fontId="25" fillId="0" borderId="19" xfId="59" applyNumberFormat="1" applyFont="1" applyFill="1" applyBorder="1" applyAlignment="1">
      <alignment horizontal="center" vertical="center" wrapText="1"/>
    </xf>
    <xf numFmtId="4" fontId="25" fillId="0" borderId="35" xfId="59" applyNumberFormat="1" applyFont="1" applyFill="1" applyBorder="1" applyAlignment="1">
      <alignment horizontal="center" vertical="center" wrapText="1"/>
    </xf>
    <xf numFmtId="4" fontId="25" fillId="0" borderId="22" xfId="59" applyNumberFormat="1" applyFont="1" applyFill="1" applyBorder="1" applyAlignment="1">
      <alignment horizontal="center" vertical="center" wrapText="1"/>
    </xf>
    <xf numFmtId="0" fontId="24" fillId="0" borderId="15" xfId="59" applyFont="1" applyBorder="1" applyAlignment="1">
      <alignment horizontal="center" vertical="center" wrapText="1"/>
    </xf>
    <xf numFmtId="14" fontId="22" fillId="0" borderId="24" xfId="59" applyNumberFormat="1" applyFont="1" applyBorder="1" applyAlignment="1">
      <alignment horizontal="center" vertical="center" wrapText="1"/>
    </xf>
    <xf numFmtId="0" fontId="22" fillId="25" borderId="16" xfId="59" applyFont="1" applyFill="1" applyBorder="1" applyAlignment="1">
      <alignment horizontal="center" vertical="center" wrapText="1"/>
    </xf>
    <xf numFmtId="4" fontId="22" fillId="0" borderId="40" xfId="59" applyNumberFormat="1" applyFont="1" applyFill="1" applyBorder="1" applyAlignment="1">
      <alignment horizontal="center" vertical="center" wrapText="1"/>
    </xf>
    <xf numFmtId="4" fontId="22" fillId="0" borderId="41" xfId="59" applyNumberFormat="1" applyFont="1" applyFill="1" applyBorder="1" applyAlignment="1">
      <alignment horizontal="center" vertical="center" wrapText="1"/>
    </xf>
    <xf numFmtId="4" fontId="22" fillId="0" borderId="17" xfId="59" applyNumberFormat="1" applyFont="1" applyFill="1" applyBorder="1" applyAlignment="1">
      <alignment horizontal="center" vertical="center" wrapText="1"/>
    </xf>
    <xf numFmtId="4" fontId="22" fillId="0" borderId="42" xfId="59" applyNumberFormat="1" applyFont="1" applyFill="1" applyBorder="1" applyAlignment="1">
      <alignment horizontal="center" vertical="center" wrapText="1"/>
    </xf>
  </cellXfs>
  <cellStyles count="95">
    <cellStyle name="20 % - zvýraznenie1" xfId="1" builtinId="30" customBuiltin="1"/>
    <cellStyle name="20 % - zvýraznenie1 2" xfId="2"/>
    <cellStyle name="20 % - zvýraznenie2" xfId="3" builtinId="34" customBuiltin="1"/>
    <cellStyle name="20 % - zvýraznenie2 2" xfId="4"/>
    <cellStyle name="20 % - zvýraznenie3" xfId="5" builtinId="38" customBuiltin="1"/>
    <cellStyle name="20 % - zvýraznenie3 2" xfId="6"/>
    <cellStyle name="20 % - zvýraznenie4" xfId="7" builtinId="42" customBuiltin="1"/>
    <cellStyle name="20 % - zvýraznenie4 2" xfId="8"/>
    <cellStyle name="20 % - zvýraznenie5" xfId="9" builtinId="46" customBuiltin="1"/>
    <cellStyle name="20 % - zvýraznenie5 2" xfId="10"/>
    <cellStyle name="20 % - zvýraznenie6" xfId="11" builtinId="50" customBuiltin="1"/>
    <cellStyle name="20 % - zvýraznenie6 2" xfId="12"/>
    <cellStyle name="40 % - zvýraznenie1" xfId="13" builtinId="31" customBuiltin="1"/>
    <cellStyle name="40 % - zvýraznenie1 2" xfId="14"/>
    <cellStyle name="40 % - zvýraznenie2" xfId="15" builtinId="35" customBuiltin="1"/>
    <cellStyle name="40 % - zvýraznenie2 2" xfId="16"/>
    <cellStyle name="40 % - zvýraznenie3" xfId="17" builtinId="39" customBuiltin="1"/>
    <cellStyle name="40 % - zvýraznenie3 2" xfId="18"/>
    <cellStyle name="40 % - zvýraznenie4" xfId="19" builtinId="43" customBuiltin="1"/>
    <cellStyle name="40 % - zvýraznenie4 2" xfId="20"/>
    <cellStyle name="40 % - zvýraznenie5" xfId="21" builtinId="47" customBuiltin="1"/>
    <cellStyle name="40 % - zvýraznenie5 2" xfId="22"/>
    <cellStyle name="40 % - zvýraznenie6" xfId="23" builtinId="51" customBuiltin="1"/>
    <cellStyle name="40 % - zvýraznenie6 2" xfId="24"/>
    <cellStyle name="60 % - zvýraznenie1" xfId="25" builtinId="32" customBuiltin="1"/>
    <cellStyle name="60 % - zvýraznenie1 2" xfId="26"/>
    <cellStyle name="60 % - zvýraznenie2" xfId="27" builtinId="36" customBuiltin="1"/>
    <cellStyle name="60 % - zvýraznenie2 2" xfId="28"/>
    <cellStyle name="60 % - zvýraznenie3" xfId="29" builtinId="40" customBuiltin="1"/>
    <cellStyle name="60 % - zvýraznenie3 2" xfId="30"/>
    <cellStyle name="60 % - zvýraznenie4" xfId="31" builtinId="44" customBuiltin="1"/>
    <cellStyle name="60 % - zvýraznenie4 2" xfId="32"/>
    <cellStyle name="60 % - zvýraznenie5" xfId="33" builtinId="48" customBuiltin="1"/>
    <cellStyle name="60 % - zvýraznenie5 2" xfId="34"/>
    <cellStyle name="60 % - zvýraznenie6" xfId="35" builtinId="52" customBuiltin="1"/>
    <cellStyle name="60 % - zvýraznenie6 2" xfId="36"/>
    <cellStyle name="Dobrá" xfId="37" builtinId="26" customBuiltin="1"/>
    <cellStyle name="Dobrá 2" xfId="38"/>
    <cellStyle name="Hypertextové prepojenie 2" xfId="39"/>
    <cellStyle name="Hypertextové prepojenie 2 2" xfId="40"/>
    <cellStyle name="Hypertextové prepojenie 3" xfId="41"/>
    <cellStyle name="Kontrolná bunka" xfId="42" builtinId="23" customBuiltin="1"/>
    <cellStyle name="Kontrolná bunka 2" xfId="43"/>
    <cellStyle name="Nadpis 1" xfId="44" builtinId="16" customBuiltin="1"/>
    <cellStyle name="Nadpis 1 2" xfId="45"/>
    <cellStyle name="Nadpis 2" xfId="46" builtinId="17" customBuiltin="1"/>
    <cellStyle name="Nadpis 2 2" xfId="47"/>
    <cellStyle name="Nadpis 3" xfId="48" builtinId="18" customBuiltin="1"/>
    <cellStyle name="Nadpis 3 2" xfId="49"/>
    <cellStyle name="Nadpis 4" xfId="50" builtinId="19" customBuiltin="1"/>
    <cellStyle name="Nadpis 4 2" xfId="51"/>
    <cellStyle name="Neutrálna" xfId="52" builtinId="28" customBuiltin="1"/>
    <cellStyle name="Neutrálna 2" xfId="53"/>
    <cellStyle name="Normálna 2" xfId="54"/>
    <cellStyle name="Normálna 2 2" xfId="94"/>
    <cellStyle name="Normálna 3" xfId="55"/>
    <cellStyle name="Normálna 4" xfId="56"/>
    <cellStyle name="Normálna 5" xfId="57"/>
    <cellStyle name="Normálna 5 2" xfId="93"/>
    <cellStyle name="Normálne" xfId="0" builtinId="0"/>
    <cellStyle name="normálne 2" xfId="58"/>
    <cellStyle name="Normálne 3" xfId="59"/>
    <cellStyle name="normálne_Náklady na majetkoprávne uspor._Úprava Plánu 2009" xfId="60"/>
    <cellStyle name="Poznámka" xfId="61" builtinId="10" customBuiltin="1"/>
    <cellStyle name="Poznámka 2" xfId="62"/>
    <cellStyle name="Prepojená bunka" xfId="63" builtinId="24" customBuiltin="1"/>
    <cellStyle name="Prepojená bunka 2" xfId="64"/>
    <cellStyle name="Spolu" xfId="65" builtinId="25" customBuiltin="1"/>
    <cellStyle name="Spolu 2" xfId="66"/>
    <cellStyle name="Text upozornenia" xfId="67" builtinId="11" customBuiltin="1"/>
    <cellStyle name="Text upozornenia 2" xfId="68"/>
    <cellStyle name="Titul" xfId="69" builtinId="15" customBuiltin="1"/>
    <cellStyle name="Titul 2" xfId="70"/>
    <cellStyle name="Vstup" xfId="71" builtinId="20" customBuiltin="1"/>
    <cellStyle name="Vstup 2" xfId="72"/>
    <cellStyle name="Výpočet" xfId="73" builtinId="22" customBuiltin="1"/>
    <cellStyle name="Výpočet 2" xfId="74"/>
    <cellStyle name="Výstup" xfId="75" builtinId="21" customBuiltin="1"/>
    <cellStyle name="Výstup 2" xfId="76"/>
    <cellStyle name="Vysvetľujúci text" xfId="77" builtinId="53" customBuiltin="1"/>
    <cellStyle name="Vysvetľujúci text 2" xfId="78"/>
    <cellStyle name="Zlá" xfId="79" builtinId="27" customBuiltin="1"/>
    <cellStyle name="Zlá 2" xfId="80"/>
    <cellStyle name="Zvýraznenie1" xfId="81" builtinId="29" customBuiltin="1"/>
    <cellStyle name="Zvýraznenie1 2" xfId="82"/>
    <cellStyle name="Zvýraznenie2" xfId="83" builtinId="33" customBuiltin="1"/>
    <cellStyle name="Zvýraznenie2 2" xfId="84"/>
    <cellStyle name="Zvýraznenie3" xfId="85" builtinId="37" customBuiltin="1"/>
    <cellStyle name="Zvýraznenie3 2" xfId="86"/>
    <cellStyle name="Zvýraznenie4" xfId="87" builtinId="41" customBuiltin="1"/>
    <cellStyle name="Zvýraznenie4 2" xfId="88"/>
    <cellStyle name="Zvýraznenie5" xfId="89" builtinId="45" customBuiltin="1"/>
    <cellStyle name="Zvýraznenie5 2" xfId="90"/>
    <cellStyle name="Zvýraznenie6" xfId="91" builtinId="49" customBuiltin="1"/>
    <cellStyle name="Zvýraznenie6 2" xfId="92"/>
  </cellStyles>
  <dxfs count="27"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532494</xdr:colOff>
      <xdr:row>0</xdr:row>
      <xdr:rowOff>107753</xdr:rowOff>
    </xdr:from>
    <xdr:to>
      <xdr:col>16</xdr:col>
      <xdr:colOff>2176742</xdr:colOff>
      <xdr:row>3</xdr:row>
      <xdr:rowOff>381000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69644" y="107753"/>
          <a:ext cx="1644248" cy="1892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37"/>
  <sheetViews>
    <sheetView tabSelected="1" zoomScale="50" zoomScaleNormal="50" workbookViewId="0">
      <selection activeCell="O8" sqref="O8"/>
    </sheetView>
  </sheetViews>
  <sheetFormatPr defaultRowHeight="12.75" x14ac:dyDescent="0.2"/>
  <cols>
    <col min="1" max="1" width="30.7109375" style="1" customWidth="1"/>
    <col min="2" max="2" width="1.28515625" style="1" customWidth="1"/>
    <col min="3" max="4" width="30.7109375" style="1" customWidth="1"/>
    <col min="5" max="5" width="31.5703125" style="1" bestFit="1" customWidth="1"/>
    <col min="6" max="7" width="31.5703125" style="7" bestFit="1" customWidth="1"/>
    <col min="8" max="8" width="31.5703125" style="1" bestFit="1" customWidth="1"/>
    <col min="9" max="9" width="31.5703125" style="1" customWidth="1"/>
    <col min="10" max="10" width="31.5703125" style="7" customWidth="1"/>
    <col min="11" max="12" width="30.7109375" style="7" customWidth="1"/>
    <col min="13" max="13" width="30.7109375" style="1" customWidth="1"/>
    <col min="14" max="14" width="25" style="7" bestFit="1" customWidth="1"/>
    <col min="15" max="15" width="30.7109375" style="7" customWidth="1"/>
    <col min="16" max="16" width="25" style="7" bestFit="1" customWidth="1"/>
    <col min="17" max="17" width="33.85546875" style="7" customWidth="1"/>
    <col min="18" max="16384" width="9.140625" style="1"/>
  </cols>
  <sheetData>
    <row r="1" spans="1:17" ht="49.5" customHeight="1" x14ac:dyDescent="0.2">
      <c r="A1" s="77" t="s">
        <v>85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7" ht="38.25" customHeight="1" x14ac:dyDescent="0.2">
      <c r="A2" s="76" t="s">
        <v>78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ht="38.25" customHeight="1" x14ac:dyDescent="0.2">
      <c r="A3" s="76" t="s">
        <v>84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17" ht="38.25" customHeight="1" thickBot="1" x14ac:dyDescent="0.25">
      <c r="A4" s="78" t="s">
        <v>77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7" ht="33.75" customHeight="1" x14ac:dyDescent="0.2">
      <c r="A5" s="83" t="s">
        <v>0</v>
      </c>
      <c r="B5" s="85"/>
      <c r="C5" s="85" t="s">
        <v>23</v>
      </c>
      <c r="D5" s="89" t="s">
        <v>1</v>
      </c>
      <c r="E5" s="94" t="s">
        <v>37</v>
      </c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</row>
    <row r="6" spans="1:17" ht="46.5" customHeight="1" x14ac:dyDescent="0.2">
      <c r="A6" s="84"/>
      <c r="B6" s="86"/>
      <c r="C6" s="86"/>
      <c r="D6" s="86"/>
      <c r="E6" s="68" t="s">
        <v>48</v>
      </c>
      <c r="F6" s="68" t="s">
        <v>47</v>
      </c>
      <c r="G6" s="68" t="s">
        <v>47</v>
      </c>
      <c r="H6" s="68" t="s">
        <v>48</v>
      </c>
      <c r="I6" s="68" t="s">
        <v>47</v>
      </c>
      <c r="J6" s="107" t="s">
        <v>65</v>
      </c>
      <c r="K6" s="109" t="s">
        <v>36</v>
      </c>
      <c r="L6" s="80" t="s">
        <v>73</v>
      </c>
      <c r="M6" s="90" t="s">
        <v>74</v>
      </c>
      <c r="N6" s="91"/>
      <c r="O6" s="90" t="s">
        <v>80</v>
      </c>
      <c r="P6" s="91"/>
      <c r="Q6" s="74" t="s">
        <v>83</v>
      </c>
    </row>
    <row r="7" spans="1:17" ht="48" customHeight="1" x14ac:dyDescent="0.2">
      <c r="A7" s="84"/>
      <c r="B7" s="87"/>
      <c r="C7" s="88"/>
      <c r="D7" s="88"/>
      <c r="E7" s="3">
        <v>43205</v>
      </c>
      <c r="F7" s="3">
        <v>43232</v>
      </c>
      <c r="G7" s="3">
        <v>43373</v>
      </c>
      <c r="H7" s="3" t="s">
        <v>55</v>
      </c>
      <c r="I7" s="3">
        <v>43603</v>
      </c>
      <c r="J7" s="108" t="s">
        <v>66</v>
      </c>
      <c r="K7" s="109"/>
      <c r="L7" s="80"/>
      <c r="M7" s="73" t="s">
        <v>82</v>
      </c>
      <c r="N7" s="72" t="s">
        <v>79</v>
      </c>
      <c r="O7" s="73" t="s">
        <v>82</v>
      </c>
      <c r="P7" s="72" t="s">
        <v>81</v>
      </c>
      <c r="Q7" s="75"/>
    </row>
    <row r="8" spans="1:17" ht="30" customHeight="1" x14ac:dyDescent="0.2">
      <c r="A8" s="18" t="s">
        <v>2</v>
      </c>
      <c r="B8" s="19"/>
      <c r="C8" s="47" t="s">
        <v>35</v>
      </c>
      <c r="D8" s="51" t="s">
        <v>11</v>
      </c>
      <c r="E8" s="60">
        <v>90.4</v>
      </c>
      <c r="F8" s="96">
        <v>93.88</v>
      </c>
      <c r="G8" s="100">
        <v>95.88</v>
      </c>
      <c r="H8" s="6">
        <v>92.6</v>
      </c>
      <c r="I8" s="6">
        <v>90.63</v>
      </c>
      <c r="J8" s="14">
        <v>89.4</v>
      </c>
      <c r="K8" s="110">
        <f>G8+F8</f>
        <v>189.76</v>
      </c>
      <c r="L8" s="6">
        <f t="shared" ref="L8:L30" si="0">AVERAGE(E8:J8)</f>
        <v>92.131666666666661</v>
      </c>
      <c r="M8" s="69">
        <f>AVERAGE(G8,H8,F8)</f>
        <v>94.12</v>
      </c>
      <c r="N8" s="6">
        <f t="shared" ref="N8:N27" si="1">M8*0.6</f>
        <v>56.472000000000001</v>
      </c>
      <c r="O8" s="28"/>
      <c r="P8" s="6">
        <f t="shared" ref="P8:P27" si="2">O8*0.4</f>
        <v>0</v>
      </c>
      <c r="Q8" s="66">
        <f t="shared" ref="Q8:Q27" si="3">N8+P8</f>
        <v>56.472000000000001</v>
      </c>
    </row>
    <row r="9" spans="1:17" ht="30" customHeight="1" x14ac:dyDescent="0.2">
      <c r="A9" s="18" t="s">
        <v>3</v>
      </c>
      <c r="B9" s="19"/>
      <c r="C9" s="22" t="s">
        <v>17</v>
      </c>
      <c r="D9" s="50" t="s">
        <v>18</v>
      </c>
      <c r="E9" s="6">
        <v>90</v>
      </c>
      <c r="F9" s="96">
        <v>95.75</v>
      </c>
      <c r="G9" s="100">
        <v>90</v>
      </c>
      <c r="H9" s="6">
        <v>89.6</v>
      </c>
      <c r="I9" s="6">
        <v>92</v>
      </c>
      <c r="J9" s="14">
        <v>93</v>
      </c>
      <c r="K9" s="110">
        <f>F9+J9</f>
        <v>188.75</v>
      </c>
      <c r="L9" s="6">
        <f t="shared" si="0"/>
        <v>91.725000000000009</v>
      </c>
      <c r="M9" s="69">
        <f>AVERAGE(F9,I9,J9)</f>
        <v>93.583333333333329</v>
      </c>
      <c r="N9" s="6">
        <f t="shared" si="1"/>
        <v>56.15</v>
      </c>
      <c r="O9" s="28"/>
      <c r="P9" s="6">
        <f t="shared" si="2"/>
        <v>0</v>
      </c>
      <c r="Q9" s="66">
        <f t="shared" si="3"/>
        <v>56.15</v>
      </c>
    </row>
    <row r="10" spans="1:17" ht="30" customHeight="1" x14ac:dyDescent="0.2">
      <c r="A10" s="18" t="s">
        <v>5</v>
      </c>
      <c r="B10" s="19"/>
      <c r="C10" s="48" t="s">
        <v>21</v>
      </c>
      <c r="D10" s="50" t="s">
        <v>13</v>
      </c>
      <c r="E10" s="60">
        <v>87.2</v>
      </c>
      <c r="F10" s="96">
        <v>92.63</v>
      </c>
      <c r="G10" s="100">
        <v>94.63</v>
      </c>
      <c r="H10" s="6">
        <v>93.4</v>
      </c>
      <c r="I10" s="6">
        <v>90.5</v>
      </c>
      <c r="J10" s="14"/>
      <c r="K10" s="110">
        <f>G10+H10</f>
        <v>188.03</v>
      </c>
      <c r="L10" s="6">
        <f t="shared" si="0"/>
        <v>91.671999999999997</v>
      </c>
      <c r="M10" s="69">
        <f>AVERAGE(G10,F10,H10)</f>
        <v>93.553333333333327</v>
      </c>
      <c r="N10" s="6">
        <f t="shared" si="1"/>
        <v>56.131999999999998</v>
      </c>
      <c r="O10" s="28"/>
      <c r="P10" s="6">
        <f t="shared" si="2"/>
        <v>0</v>
      </c>
      <c r="Q10" s="66">
        <f t="shared" si="3"/>
        <v>56.131999999999998</v>
      </c>
    </row>
    <row r="11" spans="1:17" ht="30" customHeight="1" x14ac:dyDescent="0.2">
      <c r="A11" s="18" t="s">
        <v>7</v>
      </c>
      <c r="B11" s="19"/>
      <c r="C11" s="48" t="s">
        <v>22</v>
      </c>
      <c r="D11" s="50" t="s">
        <v>4</v>
      </c>
      <c r="E11" s="60">
        <v>91.8</v>
      </c>
      <c r="F11" s="96">
        <v>93.88</v>
      </c>
      <c r="G11" s="100">
        <v>93.38</v>
      </c>
      <c r="H11" s="6">
        <v>93.4</v>
      </c>
      <c r="I11" s="6">
        <v>90.25</v>
      </c>
      <c r="J11" s="14">
        <v>83.8</v>
      </c>
      <c r="K11" s="110">
        <f>F11+H11</f>
        <v>187.28</v>
      </c>
      <c r="L11" s="6">
        <f t="shared" si="0"/>
        <v>91.084999999999994</v>
      </c>
      <c r="M11" s="69">
        <f>AVERAGE(F11,G11,H11)</f>
        <v>93.553333333333327</v>
      </c>
      <c r="N11" s="6">
        <f t="shared" si="1"/>
        <v>56.131999999999998</v>
      </c>
      <c r="O11" s="28"/>
      <c r="P11" s="6">
        <f t="shared" si="2"/>
        <v>0</v>
      </c>
      <c r="Q11" s="66">
        <f t="shared" si="3"/>
        <v>56.131999999999998</v>
      </c>
    </row>
    <row r="12" spans="1:17" ht="30" customHeight="1" x14ac:dyDescent="0.2">
      <c r="A12" s="18" t="s">
        <v>8</v>
      </c>
      <c r="B12" s="19"/>
      <c r="C12" s="48" t="s">
        <v>41</v>
      </c>
      <c r="D12" s="50" t="s">
        <v>42</v>
      </c>
      <c r="E12" s="6">
        <v>92.8</v>
      </c>
      <c r="F12" s="6">
        <v>91</v>
      </c>
      <c r="G12" s="6">
        <v>91.38</v>
      </c>
      <c r="H12" s="6">
        <v>92.8</v>
      </c>
      <c r="I12" s="6">
        <v>89.25</v>
      </c>
      <c r="J12" s="14">
        <v>91.2</v>
      </c>
      <c r="K12" s="110">
        <f>H12+E12</f>
        <v>185.6</v>
      </c>
      <c r="L12" s="6">
        <f t="shared" si="0"/>
        <v>91.405000000000015</v>
      </c>
      <c r="M12" s="69">
        <f>AVERAGE(E12,H12,G12)</f>
        <v>92.326666666666668</v>
      </c>
      <c r="N12" s="6">
        <f t="shared" si="1"/>
        <v>55.396000000000001</v>
      </c>
      <c r="O12" s="28"/>
      <c r="P12" s="6">
        <f t="shared" si="2"/>
        <v>0</v>
      </c>
      <c r="Q12" s="66">
        <f t="shared" si="3"/>
        <v>55.396000000000001</v>
      </c>
    </row>
    <row r="13" spans="1:17" ht="30" customHeight="1" thickBot="1" x14ac:dyDescent="0.25">
      <c r="A13" s="35" t="s">
        <v>9</v>
      </c>
      <c r="B13" s="36"/>
      <c r="C13" s="49" t="s">
        <v>24</v>
      </c>
      <c r="D13" s="52" t="s">
        <v>25</v>
      </c>
      <c r="E13" s="61">
        <v>90.6</v>
      </c>
      <c r="F13" s="39">
        <v>89.25</v>
      </c>
      <c r="G13" s="39">
        <v>89.88</v>
      </c>
      <c r="H13" s="39">
        <v>92.4</v>
      </c>
      <c r="I13" s="39">
        <v>85.75</v>
      </c>
      <c r="J13" s="40">
        <v>88.4</v>
      </c>
      <c r="K13" s="111">
        <f>H13+E13</f>
        <v>183</v>
      </c>
      <c r="L13" s="39">
        <f t="shared" si="0"/>
        <v>89.38</v>
      </c>
      <c r="M13" s="70">
        <f>AVERAGE(H13,E13,G13)</f>
        <v>90.96</v>
      </c>
      <c r="N13" s="39">
        <f t="shared" si="1"/>
        <v>54.575999999999993</v>
      </c>
      <c r="O13" s="41"/>
      <c r="P13" s="39">
        <f t="shared" si="2"/>
        <v>0</v>
      </c>
      <c r="Q13" s="67">
        <f t="shared" si="3"/>
        <v>54.575999999999993</v>
      </c>
    </row>
    <row r="14" spans="1:17" ht="30" customHeight="1" thickTop="1" x14ac:dyDescent="0.2">
      <c r="A14" s="62" t="s">
        <v>10</v>
      </c>
      <c r="B14" s="32"/>
      <c r="C14" s="20" t="s">
        <v>49</v>
      </c>
      <c r="D14" s="21" t="s">
        <v>6</v>
      </c>
      <c r="E14" s="65"/>
      <c r="F14" s="97">
        <v>95</v>
      </c>
      <c r="G14" s="101"/>
      <c r="H14" s="42">
        <v>90.8</v>
      </c>
      <c r="I14" s="42"/>
      <c r="J14" s="43">
        <v>86.6</v>
      </c>
      <c r="K14" s="112">
        <f>F14+H14</f>
        <v>185.8</v>
      </c>
      <c r="L14" s="33">
        <f t="shared" si="0"/>
        <v>90.8</v>
      </c>
      <c r="M14" s="71">
        <f>AVERAGE(F14,H14,J14)</f>
        <v>90.8</v>
      </c>
      <c r="N14" s="42">
        <f t="shared" si="1"/>
        <v>54.48</v>
      </c>
      <c r="O14" s="34"/>
      <c r="P14" s="33">
        <f t="shared" si="2"/>
        <v>0</v>
      </c>
      <c r="Q14" s="103">
        <f t="shared" si="3"/>
        <v>54.48</v>
      </c>
    </row>
    <row r="15" spans="1:17" ht="30" customHeight="1" x14ac:dyDescent="0.2">
      <c r="A15" s="63" t="s">
        <v>12</v>
      </c>
      <c r="B15" s="2"/>
      <c r="C15" s="48" t="s">
        <v>26</v>
      </c>
      <c r="D15" s="23" t="s">
        <v>59</v>
      </c>
      <c r="E15" s="6"/>
      <c r="F15" s="6"/>
      <c r="G15" s="6">
        <v>93.5</v>
      </c>
      <c r="H15" s="6">
        <v>85.6</v>
      </c>
      <c r="I15" s="6">
        <v>90.13</v>
      </c>
      <c r="J15" s="14">
        <v>87.8</v>
      </c>
      <c r="K15" s="110">
        <f>G15+I15</f>
        <v>183.63</v>
      </c>
      <c r="L15" s="6">
        <f t="shared" si="0"/>
        <v>89.257500000000007</v>
      </c>
      <c r="M15" s="69">
        <f>AVERAGE(G15,I15,J15)</f>
        <v>90.476666666666674</v>
      </c>
      <c r="N15" s="6">
        <f t="shared" si="1"/>
        <v>54.286000000000001</v>
      </c>
      <c r="O15" s="28"/>
      <c r="P15" s="6">
        <f t="shared" si="2"/>
        <v>0</v>
      </c>
      <c r="Q15" s="104">
        <f t="shared" si="3"/>
        <v>54.286000000000001</v>
      </c>
    </row>
    <row r="16" spans="1:17" ht="30" customHeight="1" thickBot="1" x14ac:dyDescent="0.25">
      <c r="A16" s="64" t="s">
        <v>14</v>
      </c>
      <c r="B16" s="44"/>
      <c r="C16" s="37" t="s">
        <v>50</v>
      </c>
      <c r="D16" s="38" t="s">
        <v>56</v>
      </c>
      <c r="E16" s="61">
        <v>87.4</v>
      </c>
      <c r="F16" s="98"/>
      <c r="G16" s="102"/>
      <c r="H16" s="45">
        <v>89.6</v>
      </c>
      <c r="I16" s="45">
        <v>90.5</v>
      </c>
      <c r="J16" s="46">
        <v>88</v>
      </c>
      <c r="K16" s="111">
        <f>I16+H16</f>
        <v>180.1</v>
      </c>
      <c r="L16" s="39">
        <f t="shared" si="0"/>
        <v>88.875</v>
      </c>
      <c r="M16" s="70">
        <f>AVERAGE(I16,H16,J16)</f>
        <v>89.366666666666674</v>
      </c>
      <c r="N16" s="45">
        <f t="shared" si="1"/>
        <v>53.620000000000005</v>
      </c>
      <c r="O16" s="41"/>
      <c r="P16" s="39">
        <f t="shared" si="2"/>
        <v>0</v>
      </c>
      <c r="Q16" s="105">
        <f t="shared" si="3"/>
        <v>53.620000000000005</v>
      </c>
    </row>
    <row r="17" spans="1:17" ht="30" customHeight="1" thickTop="1" x14ac:dyDescent="0.2">
      <c r="A17" s="31" t="s">
        <v>15</v>
      </c>
      <c r="B17" s="32"/>
      <c r="C17" s="20" t="s">
        <v>29</v>
      </c>
      <c r="D17" s="21" t="s">
        <v>34</v>
      </c>
      <c r="E17" s="42"/>
      <c r="F17" s="42">
        <v>85.5</v>
      </c>
      <c r="G17" s="42">
        <v>87.38</v>
      </c>
      <c r="H17" s="42"/>
      <c r="I17" s="42">
        <v>87.63</v>
      </c>
      <c r="J17" s="43">
        <v>79.8</v>
      </c>
      <c r="K17" s="112">
        <f>G17+I17</f>
        <v>175.01</v>
      </c>
      <c r="L17" s="33">
        <f t="shared" si="0"/>
        <v>85.077500000000001</v>
      </c>
      <c r="M17" s="71">
        <f>AVERAGE(F17,G17,I17)</f>
        <v>86.836666666666659</v>
      </c>
      <c r="N17" s="42">
        <f t="shared" si="1"/>
        <v>52.101999999999997</v>
      </c>
      <c r="O17" s="34"/>
      <c r="P17" s="33">
        <f t="shared" si="2"/>
        <v>0</v>
      </c>
      <c r="Q17" s="103">
        <f t="shared" si="3"/>
        <v>52.101999999999997</v>
      </c>
    </row>
    <row r="18" spans="1:17" ht="30" customHeight="1" x14ac:dyDescent="0.2">
      <c r="A18" s="8" t="s">
        <v>16</v>
      </c>
      <c r="B18" s="2"/>
      <c r="C18" s="22" t="s">
        <v>30</v>
      </c>
      <c r="D18" s="23" t="s">
        <v>34</v>
      </c>
      <c r="E18" s="6"/>
      <c r="F18" s="6">
        <v>83.5</v>
      </c>
      <c r="G18" s="6">
        <v>89.25</v>
      </c>
      <c r="H18" s="6"/>
      <c r="I18" s="6">
        <v>84.5</v>
      </c>
      <c r="J18" s="14">
        <v>80.400000000000006</v>
      </c>
      <c r="K18" s="110">
        <f>G18+I18</f>
        <v>173.75</v>
      </c>
      <c r="L18" s="6">
        <f t="shared" si="0"/>
        <v>84.412499999999994</v>
      </c>
      <c r="M18" s="69">
        <f>AVERAGE(G18,I18,F18)</f>
        <v>85.75</v>
      </c>
      <c r="N18" s="6">
        <f t="shared" si="1"/>
        <v>51.449999999999996</v>
      </c>
      <c r="O18" s="28"/>
      <c r="P18" s="6">
        <f t="shared" si="2"/>
        <v>0</v>
      </c>
      <c r="Q18" s="104">
        <f t="shared" si="3"/>
        <v>51.449999999999996</v>
      </c>
    </row>
    <row r="19" spans="1:17" ht="30" customHeight="1" x14ac:dyDescent="0.2">
      <c r="A19" s="8" t="s">
        <v>19</v>
      </c>
      <c r="B19" s="2"/>
      <c r="C19" s="22" t="s">
        <v>27</v>
      </c>
      <c r="D19" s="23" t="s">
        <v>28</v>
      </c>
      <c r="E19" s="9">
        <v>79.599999999999994</v>
      </c>
      <c r="F19" s="9"/>
      <c r="G19" s="9">
        <v>86.38</v>
      </c>
      <c r="H19" s="9">
        <v>86</v>
      </c>
      <c r="I19" s="9"/>
      <c r="J19" s="15"/>
      <c r="K19" s="110">
        <f>G19+H19</f>
        <v>172.38</v>
      </c>
      <c r="L19" s="6">
        <f t="shared" si="0"/>
        <v>83.993333333333325</v>
      </c>
      <c r="M19" s="69">
        <f>AVERAGE(E19,G19,H19)</f>
        <v>83.993333333333325</v>
      </c>
      <c r="N19" s="9">
        <f t="shared" si="1"/>
        <v>50.395999999999994</v>
      </c>
      <c r="O19" s="28"/>
      <c r="P19" s="6">
        <f t="shared" si="2"/>
        <v>0</v>
      </c>
      <c r="Q19" s="104">
        <f t="shared" si="3"/>
        <v>50.395999999999994</v>
      </c>
    </row>
    <row r="20" spans="1:17" ht="30" customHeight="1" thickBot="1" x14ac:dyDescent="0.25">
      <c r="A20" s="56" t="s">
        <v>20</v>
      </c>
      <c r="B20" s="44"/>
      <c r="C20" s="37" t="s">
        <v>51</v>
      </c>
      <c r="D20" s="38" t="s">
        <v>13</v>
      </c>
      <c r="E20" s="45">
        <v>77.400000000000006</v>
      </c>
      <c r="F20" s="45">
        <v>82.5</v>
      </c>
      <c r="G20" s="45"/>
      <c r="H20" s="45">
        <v>89</v>
      </c>
      <c r="I20" s="45"/>
      <c r="J20" s="46">
        <v>75.400000000000006</v>
      </c>
      <c r="K20" s="111">
        <f>F20+H20</f>
        <v>171.5</v>
      </c>
      <c r="L20" s="39">
        <f t="shared" si="0"/>
        <v>81.075000000000003</v>
      </c>
      <c r="M20" s="70">
        <f>AVERAGE(F20,H20,E20)</f>
        <v>82.966666666666669</v>
      </c>
      <c r="N20" s="45">
        <f t="shared" si="1"/>
        <v>49.78</v>
      </c>
      <c r="O20" s="41"/>
      <c r="P20" s="39">
        <f t="shared" si="2"/>
        <v>0</v>
      </c>
      <c r="Q20" s="105">
        <f t="shared" si="3"/>
        <v>49.78</v>
      </c>
    </row>
    <row r="21" spans="1:17" ht="30" customHeight="1" thickTop="1" x14ac:dyDescent="0.2">
      <c r="A21" s="59" t="s">
        <v>31</v>
      </c>
      <c r="B21" s="53"/>
      <c r="C21" s="20" t="s">
        <v>38</v>
      </c>
      <c r="D21" s="21" t="s">
        <v>6</v>
      </c>
      <c r="E21" s="54">
        <v>76</v>
      </c>
      <c r="F21" s="54">
        <v>84.38</v>
      </c>
      <c r="G21" s="54">
        <v>79.5</v>
      </c>
      <c r="H21" s="54">
        <v>84.8</v>
      </c>
      <c r="I21" s="54">
        <v>74.88</v>
      </c>
      <c r="J21" s="55">
        <v>78.8</v>
      </c>
      <c r="K21" s="112">
        <f>H21+F21</f>
        <v>169.18</v>
      </c>
      <c r="L21" s="33">
        <f t="shared" si="0"/>
        <v>79.726666666666674</v>
      </c>
      <c r="M21" s="71">
        <f>AVERAGE(F21,H21,G21)</f>
        <v>82.893333333333331</v>
      </c>
      <c r="N21" s="54">
        <f t="shared" si="1"/>
        <v>49.735999999999997</v>
      </c>
      <c r="O21" s="34"/>
      <c r="P21" s="33">
        <f t="shared" si="2"/>
        <v>0</v>
      </c>
      <c r="Q21" s="103">
        <f t="shared" si="3"/>
        <v>49.735999999999997</v>
      </c>
    </row>
    <row r="22" spans="1:17" s="7" customFormat="1" ht="30" customHeight="1" x14ac:dyDescent="0.2">
      <c r="A22" s="8" t="s">
        <v>32</v>
      </c>
      <c r="B22" s="12"/>
      <c r="C22" s="24" t="s">
        <v>40</v>
      </c>
      <c r="D22" s="25" t="s">
        <v>46</v>
      </c>
      <c r="E22" s="13"/>
      <c r="F22" s="13"/>
      <c r="G22" s="13">
        <v>88.63</v>
      </c>
      <c r="H22" s="13"/>
      <c r="I22" s="13">
        <v>81</v>
      </c>
      <c r="J22" s="16">
        <v>78</v>
      </c>
      <c r="K22" s="110">
        <f>G22+I22</f>
        <v>169.63</v>
      </c>
      <c r="L22" s="6">
        <f t="shared" si="0"/>
        <v>82.543333333333337</v>
      </c>
      <c r="M22" s="69">
        <f>AVERAGE(J22,I22,G22)</f>
        <v>82.543333333333337</v>
      </c>
      <c r="N22" s="13">
        <f t="shared" si="1"/>
        <v>49.526000000000003</v>
      </c>
      <c r="O22" s="28"/>
      <c r="P22" s="6">
        <f t="shared" si="2"/>
        <v>0</v>
      </c>
      <c r="Q22" s="104">
        <f t="shared" si="3"/>
        <v>49.526000000000003</v>
      </c>
    </row>
    <row r="23" spans="1:17" s="7" customFormat="1" ht="30" customHeight="1" x14ac:dyDescent="0.2">
      <c r="A23" s="11" t="s">
        <v>33</v>
      </c>
      <c r="B23" s="12"/>
      <c r="C23" s="24" t="s">
        <v>53</v>
      </c>
      <c r="D23" s="25" t="s">
        <v>57</v>
      </c>
      <c r="E23" s="13">
        <v>82</v>
      </c>
      <c r="F23" s="13">
        <v>80.75</v>
      </c>
      <c r="G23" s="13"/>
      <c r="H23" s="13">
        <v>78.599999999999994</v>
      </c>
      <c r="I23" s="13">
        <v>74.88</v>
      </c>
      <c r="J23" s="16">
        <v>79</v>
      </c>
      <c r="K23" s="110">
        <f>E23+F23</f>
        <v>162.75</v>
      </c>
      <c r="L23" s="6">
        <f t="shared" si="0"/>
        <v>79.046000000000006</v>
      </c>
      <c r="M23" s="69">
        <f>AVERAGE(E23,F23,J23)</f>
        <v>80.583333333333329</v>
      </c>
      <c r="N23" s="13">
        <f t="shared" si="1"/>
        <v>48.349999999999994</v>
      </c>
      <c r="O23" s="28"/>
      <c r="P23" s="6">
        <f t="shared" si="2"/>
        <v>0</v>
      </c>
      <c r="Q23" s="104">
        <f t="shared" si="3"/>
        <v>48.349999999999994</v>
      </c>
    </row>
    <row r="24" spans="1:17" s="7" customFormat="1" ht="30" customHeight="1" thickBot="1" x14ac:dyDescent="0.25">
      <c r="A24" s="56" t="s">
        <v>39</v>
      </c>
      <c r="B24" s="44"/>
      <c r="C24" s="37" t="s">
        <v>52</v>
      </c>
      <c r="D24" s="38" t="s">
        <v>11</v>
      </c>
      <c r="E24" s="45"/>
      <c r="F24" s="45"/>
      <c r="G24" s="45"/>
      <c r="H24" s="45">
        <v>82.2</v>
      </c>
      <c r="I24" s="45">
        <v>75</v>
      </c>
      <c r="J24" s="46">
        <v>81.599999999999994</v>
      </c>
      <c r="K24" s="111">
        <f>H24+J24</f>
        <v>163.80000000000001</v>
      </c>
      <c r="L24" s="39">
        <f t="shared" si="0"/>
        <v>79.599999999999994</v>
      </c>
      <c r="M24" s="70">
        <f>AVERAGE(H24:J24)</f>
        <v>79.599999999999994</v>
      </c>
      <c r="N24" s="45">
        <f t="shared" si="1"/>
        <v>47.76</v>
      </c>
      <c r="O24" s="41"/>
      <c r="P24" s="39">
        <f t="shared" si="2"/>
        <v>0</v>
      </c>
      <c r="Q24" s="105">
        <f t="shared" si="3"/>
        <v>47.76</v>
      </c>
    </row>
    <row r="25" spans="1:17" s="7" customFormat="1" ht="30" customHeight="1" thickTop="1" x14ac:dyDescent="0.2">
      <c r="A25" s="59" t="s">
        <v>60</v>
      </c>
      <c r="B25" s="53"/>
      <c r="C25" s="57" t="s">
        <v>43</v>
      </c>
      <c r="D25" s="58" t="s">
        <v>70</v>
      </c>
      <c r="E25" s="54"/>
      <c r="F25" s="54"/>
      <c r="G25" s="54">
        <v>31.5</v>
      </c>
      <c r="H25" s="54">
        <v>78.599999999999994</v>
      </c>
      <c r="I25" s="54">
        <v>74.25</v>
      </c>
      <c r="J25" s="55">
        <v>80.8</v>
      </c>
      <c r="K25" s="112">
        <f>J25+H25</f>
        <v>159.39999999999998</v>
      </c>
      <c r="L25" s="33">
        <f t="shared" si="0"/>
        <v>66.287499999999994</v>
      </c>
      <c r="M25" s="71">
        <f>AVERAGE(J25,H25,I25)</f>
        <v>77.883333333333326</v>
      </c>
      <c r="N25" s="54">
        <f t="shared" si="1"/>
        <v>46.73</v>
      </c>
      <c r="O25" s="34"/>
      <c r="P25" s="33">
        <f t="shared" si="2"/>
        <v>0</v>
      </c>
      <c r="Q25" s="103">
        <f t="shared" si="3"/>
        <v>46.73</v>
      </c>
    </row>
    <row r="26" spans="1:17" s="7" customFormat="1" ht="30" customHeight="1" x14ac:dyDescent="0.2">
      <c r="A26" s="8" t="s">
        <v>61</v>
      </c>
      <c r="B26" s="12"/>
      <c r="C26" s="24" t="s">
        <v>45</v>
      </c>
      <c r="D26" s="25" t="s">
        <v>25</v>
      </c>
      <c r="E26" s="13"/>
      <c r="F26" s="13"/>
      <c r="G26" s="13">
        <v>71</v>
      </c>
      <c r="H26" s="13">
        <v>74.400000000000006</v>
      </c>
      <c r="I26" s="13">
        <v>76.88</v>
      </c>
      <c r="J26" s="16"/>
      <c r="K26" s="110">
        <f>I26+H26</f>
        <v>151.28</v>
      </c>
      <c r="L26" s="6">
        <f t="shared" si="0"/>
        <v>74.093333333333334</v>
      </c>
      <c r="M26" s="69">
        <f>AVERAGE(G26:I26)</f>
        <v>74.093333333333334</v>
      </c>
      <c r="N26" s="13">
        <f t="shared" si="1"/>
        <v>44.455999999999996</v>
      </c>
      <c r="O26" s="28"/>
      <c r="P26" s="6">
        <f t="shared" si="2"/>
        <v>0</v>
      </c>
      <c r="Q26" s="104">
        <f t="shared" si="3"/>
        <v>44.455999999999996</v>
      </c>
    </row>
    <row r="27" spans="1:17" s="7" customFormat="1" ht="30" customHeight="1" x14ac:dyDescent="0.2">
      <c r="A27" s="11" t="s">
        <v>62</v>
      </c>
      <c r="B27" s="12"/>
      <c r="C27" s="24" t="s">
        <v>54</v>
      </c>
      <c r="D27" s="25" t="s">
        <v>58</v>
      </c>
      <c r="E27" s="13">
        <v>70.400000000000006</v>
      </c>
      <c r="F27" s="13">
        <v>68.75</v>
      </c>
      <c r="G27" s="13"/>
      <c r="H27" s="13">
        <v>74.2</v>
      </c>
      <c r="I27" s="13">
        <v>61</v>
      </c>
      <c r="J27" s="16"/>
      <c r="K27" s="110">
        <f>H27+E27</f>
        <v>144.60000000000002</v>
      </c>
      <c r="L27" s="6">
        <f t="shared" si="0"/>
        <v>68.587500000000006</v>
      </c>
      <c r="M27" s="69">
        <f>AVERAGE(H27,E27,F27)</f>
        <v>71.116666666666674</v>
      </c>
      <c r="N27" s="13">
        <f t="shared" si="1"/>
        <v>42.67</v>
      </c>
      <c r="O27" s="28"/>
      <c r="P27" s="6">
        <f t="shared" si="2"/>
        <v>0</v>
      </c>
      <c r="Q27" s="104">
        <f t="shared" si="3"/>
        <v>42.67</v>
      </c>
    </row>
    <row r="28" spans="1:17" s="7" customFormat="1" ht="30" customHeight="1" x14ac:dyDescent="0.2">
      <c r="A28" s="8" t="s">
        <v>63</v>
      </c>
      <c r="B28" s="12"/>
      <c r="C28" s="24" t="s">
        <v>68</v>
      </c>
      <c r="D28" s="25" t="s">
        <v>69</v>
      </c>
      <c r="E28" s="13"/>
      <c r="F28" s="13">
        <v>83.13</v>
      </c>
      <c r="G28" s="13"/>
      <c r="H28" s="13"/>
      <c r="I28" s="13"/>
      <c r="J28" s="16">
        <v>75.599999999999994</v>
      </c>
      <c r="K28" s="110">
        <f>J28+F28</f>
        <v>158.72999999999999</v>
      </c>
      <c r="L28" s="6">
        <f t="shared" si="0"/>
        <v>79.364999999999995</v>
      </c>
      <c r="M28" s="28"/>
      <c r="N28" s="13"/>
      <c r="O28" s="28"/>
      <c r="P28" s="6">
        <f t="shared" ref="P28:P30" si="4">O28*0.4</f>
        <v>0</v>
      </c>
      <c r="Q28" s="104">
        <f t="shared" ref="Q28:Q30" si="5">N28+P28</f>
        <v>0</v>
      </c>
    </row>
    <row r="29" spans="1:17" s="7" customFormat="1" ht="30" customHeight="1" x14ac:dyDescent="0.2">
      <c r="A29" s="11" t="s">
        <v>67</v>
      </c>
      <c r="B29" s="12"/>
      <c r="C29" s="24" t="s">
        <v>64</v>
      </c>
      <c r="D29" s="25" t="s">
        <v>71</v>
      </c>
      <c r="E29" s="13"/>
      <c r="F29" s="13">
        <v>77.88</v>
      </c>
      <c r="G29" s="13"/>
      <c r="H29" s="13"/>
      <c r="I29" s="13"/>
      <c r="J29" s="16">
        <v>70.400000000000006</v>
      </c>
      <c r="K29" s="110">
        <f>F29+J29</f>
        <v>148.28</v>
      </c>
      <c r="L29" s="6">
        <f t="shared" si="0"/>
        <v>74.14</v>
      </c>
      <c r="M29" s="28"/>
      <c r="N29" s="13"/>
      <c r="O29" s="28"/>
      <c r="P29" s="6">
        <f t="shared" si="4"/>
        <v>0</v>
      </c>
      <c r="Q29" s="104">
        <f t="shared" si="5"/>
        <v>0</v>
      </c>
    </row>
    <row r="30" spans="1:17" ht="30" customHeight="1" thickBot="1" x14ac:dyDescent="0.25">
      <c r="A30" s="4" t="s">
        <v>72</v>
      </c>
      <c r="B30" s="5"/>
      <c r="C30" s="26" t="s">
        <v>44</v>
      </c>
      <c r="D30" s="27" t="s">
        <v>13</v>
      </c>
      <c r="E30" s="10"/>
      <c r="F30" s="10"/>
      <c r="G30" s="10">
        <v>60.88</v>
      </c>
      <c r="H30" s="10"/>
      <c r="I30" s="10"/>
      <c r="J30" s="17"/>
      <c r="K30" s="113">
        <f>G30</f>
        <v>60.88</v>
      </c>
      <c r="L30" s="30">
        <f t="shared" si="0"/>
        <v>60.88</v>
      </c>
      <c r="M30" s="29"/>
      <c r="N30" s="10"/>
      <c r="O30" s="29"/>
      <c r="P30" s="30">
        <f t="shared" si="4"/>
        <v>0</v>
      </c>
      <c r="Q30" s="106">
        <f t="shared" si="5"/>
        <v>0</v>
      </c>
    </row>
    <row r="33" spans="1:17" ht="29.25" customHeight="1" x14ac:dyDescent="0.2">
      <c r="A33" s="79" t="s">
        <v>87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</row>
    <row r="34" spans="1:17" ht="29.25" customHeight="1" x14ac:dyDescent="0.2">
      <c r="A34" s="81" t="s">
        <v>75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1:17" ht="32.25" customHeight="1" x14ac:dyDescent="0.2">
      <c r="A35" s="82" t="s">
        <v>76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</row>
    <row r="36" spans="1:17" ht="25.5" customHeight="1" x14ac:dyDescent="0.2">
      <c r="A36" s="95" t="s">
        <v>86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1:17" ht="25.5" x14ac:dyDescent="0.2">
      <c r="A37" s="99" t="s">
        <v>88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</row>
  </sheetData>
  <sortState ref="C11:Q30">
    <sortCondition descending="1" ref="M11:M30"/>
    <sortCondition descending="1" ref="L11:L30"/>
    <sortCondition descending="1" ref="K11:K30"/>
    <sortCondition descending="1" ref="J11:J30"/>
    <sortCondition descending="1" ref="I11:I30"/>
    <sortCondition descending="1" ref="H11:H30"/>
    <sortCondition descending="1" ref="G11:G30"/>
    <sortCondition descending="1" ref="F11:F30"/>
  </sortState>
  <mergeCells count="19">
    <mergeCell ref="A37:Q37"/>
    <mergeCell ref="A36:Q36"/>
    <mergeCell ref="A35:Q35"/>
    <mergeCell ref="A34:Q34"/>
    <mergeCell ref="A33:Q33"/>
    <mergeCell ref="K6:K7"/>
    <mergeCell ref="A5:A7"/>
    <mergeCell ref="B5:B7"/>
    <mergeCell ref="C5:C7"/>
    <mergeCell ref="D5:D7"/>
    <mergeCell ref="A1:Q1"/>
    <mergeCell ref="A2:Q2"/>
    <mergeCell ref="A3:Q3"/>
    <mergeCell ref="A4:Q4"/>
    <mergeCell ref="L6:L7"/>
    <mergeCell ref="Q6:Q7"/>
    <mergeCell ref="E5:Q5"/>
    <mergeCell ref="M6:N6"/>
    <mergeCell ref="O6:P6"/>
  </mergeCells>
  <conditionalFormatting sqref="E14:F30 H14:J30 K8:M30">
    <cfRule type="cellIs" dxfId="20" priority="21" stopIfTrue="1" operator="equal">
      <formula>50</formula>
    </cfRule>
  </conditionalFormatting>
  <conditionalFormatting sqref="E14:F30 H14:J30 K8:M30">
    <cfRule type="cellIs" dxfId="19" priority="19" stopIfTrue="1" operator="equal">
      <formula>48</formula>
    </cfRule>
    <cfRule type="cellIs" dxfId="18" priority="20" stopIfTrue="1" operator="equal">
      <formula>49</formula>
    </cfRule>
  </conditionalFormatting>
  <conditionalFormatting sqref="A8:B13 E8:F13 H8:J13">
    <cfRule type="cellIs" dxfId="17" priority="18" stopIfTrue="1" operator="equal">
      <formula>50</formula>
    </cfRule>
  </conditionalFormatting>
  <conditionalFormatting sqref="A8:B13 E8:F13 H8:J13">
    <cfRule type="cellIs" dxfId="16" priority="16" stopIfTrue="1" operator="equal">
      <formula>48</formula>
    </cfRule>
    <cfRule type="cellIs" dxfId="15" priority="17" stopIfTrue="1" operator="equal">
      <formula>49</formula>
    </cfRule>
  </conditionalFormatting>
  <conditionalFormatting sqref="A33:A37">
    <cfRule type="cellIs" dxfId="14" priority="15" stopIfTrue="1" operator="equal">
      <formula>50</formula>
    </cfRule>
  </conditionalFormatting>
  <conditionalFormatting sqref="A33:A37">
    <cfRule type="cellIs" dxfId="13" priority="13" stopIfTrue="1" operator="equal">
      <formula>48</formula>
    </cfRule>
    <cfRule type="cellIs" dxfId="12" priority="14" stopIfTrue="1" operator="equal">
      <formula>49</formula>
    </cfRule>
  </conditionalFormatting>
  <conditionalFormatting sqref="G14:G30">
    <cfRule type="cellIs" dxfId="11" priority="12" stopIfTrue="1" operator="equal">
      <formula>50</formula>
    </cfRule>
  </conditionalFormatting>
  <conditionalFormatting sqref="G14:G30">
    <cfRule type="cellIs" dxfId="10" priority="10" stopIfTrue="1" operator="equal">
      <formula>48</formula>
    </cfRule>
    <cfRule type="cellIs" dxfId="9" priority="11" stopIfTrue="1" operator="equal">
      <formula>49</formula>
    </cfRule>
  </conditionalFormatting>
  <conditionalFormatting sqref="G8:G13">
    <cfRule type="cellIs" dxfId="8" priority="9" stopIfTrue="1" operator="equal">
      <formula>50</formula>
    </cfRule>
  </conditionalFormatting>
  <conditionalFormatting sqref="G8:G13">
    <cfRule type="cellIs" dxfId="7" priority="7" stopIfTrue="1" operator="equal">
      <formula>48</formula>
    </cfRule>
    <cfRule type="cellIs" dxfId="6" priority="8" stopIfTrue="1" operator="equal">
      <formula>49</formula>
    </cfRule>
  </conditionalFormatting>
  <conditionalFormatting sqref="N14:N30 O8:Q30">
    <cfRule type="cellIs" dxfId="5" priority="6" stopIfTrue="1" operator="equal">
      <formula>50</formula>
    </cfRule>
  </conditionalFormatting>
  <conditionalFormatting sqref="N14:N30 O8:Q30">
    <cfRule type="cellIs" dxfId="4" priority="4" stopIfTrue="1" operator="equal">
      <formula>48</formula>
    </cfRule>
    <cfRule type="cellIs" dxfId="3" priority="5" stopIfTrue="1" operator="equal">
      <formula>49</formula>
    </cfRule>
  </conditionalFormatting>
  <conditionalFormatting sqref="N8:N13">
    <cfRule type="cellIs" dxfId="2" priority="3" stopIfTrue="1" operator="equal">
      <formula>50</formula>
    </cfRule>
  </conditionalFormatting>
  <conditionalFormatting sqref="N8:N13">
    <cfRule type="cellIs" dxfId="1" priority="1" stopIfTrue="1" operator="equal">
      <formula>48</formula>
    </cfRule>
    <cfRule type="cellIs" dxfId="0" priority="2" stopIfTrue="1" operator="equal">
      <formula>49</formula>
    </cfRule>
  </conditionalFormatting>
  <printOptions horizontalCentered="1" verticalCentered="1"/>
  <pageMargins left="0.39370078740157483" right="0.39370078740157483" top="0" bottom="0" header="0.39370078740157483" footer="0.39370078740157483"/>
  <pageSetup paperSize="9" scale="37" orientation="landscape" r:id="rId1"/>
  <headerFooter alignWithMargins="0"/>
  <ignoredErrors>
    <ignoredError sqref="K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schválený spôsob NOMINÁCIE 2021</vt:lpstr>
    </vt:vector>
  </TitlesOfParts>
  <Company>Skalica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Rasto</dc:creator>
  <cp:lastModifiedBy>Anton.Molnar</cp:lastModifiedBy>
  <cp:lastPrinted>2021-01-14T09:40:33Z</cp:lastPrinted>
  <dcterms:created xsi:type="dcterms:W3CDTF">2009-10-19T06:37:45Z</dcterms:created>
  <dcterms:modified xsi:type="dcterms:W3CDTF">2021-01-19T13:43:37Z</dcterms:modified>
</cp:coreProperties>
</file>